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MHFiles\Events &amp; Competitions\1.   BFBA National Championships\2023\Results\"/>
    </mc:Choice>
  </mc:AlternateContent>
  <xr:revisionPtr revIDLastSave="0" documentId="13_ncr:1_{AC8AEDB8-FA47-450E-B615-A49BC5652DC5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5" i="1"/>
  <c r="K9" i="1" l="1"/>
  <c r="L9" i="1" s="1"/>
  <c r="K10" i="1"/>
  <c r="L10" i="1" s="1"/>
  <c r="K24" i="1"/>
  <c r="L24" i="1" s="1"/>
  <c r="K25" i="1"/>
  <c r="L25" i="1" s="1"/>
  <c r="K7" i="1"/>
  <c r="L7" i="1" s="1"/>
  <c r="K17" i="1"/>
  <c r="L17" i="1" s="1"/>
  <c r="K23" i="1"/>
  <c r="L23" i="1" s="1"/>
  <c r="K15" i="1"/>
  <c r="L15" i="1" s="1"/>
  <c r="K26" i="1"/>
  <c r="L26" i="1" s="1"/>
  <c r="K27" i="1"/>
  <c r="L27" i="1" s="1"/>
  <c r="K28" i="1"/>
  <c r="L28" i="1" s="1"/>
  <c r="K6" i="1"/>
  <c r="L6" i="1" s="1"/>
  <c r="K19" i="1"/>
  <c r="L19" i="1" s="1"/>
  <c r="K12" i="1"/>
  <c r="L12" i="1" s="1"/>
  <c r="K16" i="1"/>
  <c r="L16" i="1" s="1"/>
  <c r="K29" i="1"/>
  <c r="L29" i="1" s="1"/>
  <c r="K18" i="1"/>
  <c r="L18" i="1" s="1"/>
  <c r="K8" i="1"/>
  <c r="L8" i="1" s="1"/>
  <c r="K11" i="1"/>
  <c r="L11" i="1" s="1"/>
  <c r="K20" i="1"/>
  <c r="L20" i="1" s="1"/>
  <c r="K21" i="1"/>
  <c r="L21" i="1" s="1"/>
  <c r="K13" i="1"/>
  <c r="L13" i="1" s="1"/>
  <c r="K22" i="1"/>
  <c r="L22" i="1" s="1"/>
  <c r="K14" i="1"/>
  <c r="L14" i="1" s="1"/>
</calcChain>
</file>

<file path=xl/sharedStrings.xml><?xml version="1.0" encoding="utf-8"?>
<sst xmlns="http://schemas.openxmlformats.org/spreadsheetml/2006/main" count="61" uniqueCount="61">
  <si>
    <t>TRIM</t>
  </si>
  <si>
    <t>SHOE</t>
  </si>
  <si>
    <t>FIT</t>
  </si>
  <si>
    <t>TOTAL</t>
  </si>
  <si>
    <t xml:space="preserve">Names </t>
  </si>
  <si>
    <t xml:space="preserve">
bar shoe 
</t>
  </si>
  <si>
    <t xml:space="preserve">SPECIMIN </t>
  </si>
  <si>
    <t xml:space="preserve">Open shoeing </t>
  </si>
  <si>
    <t>NAIL &amp; FINNISH</t>
  </si>
  <si>
    <t xml:space="preserve">Anthony Wilson </t>
  </si>
  <si>
    <t>Adam Bradley</t>
  </si>
  <si>
    <t>Steven Beane</t>
  </si>
  <si>
    <t xml:space="preserve">Sam Johnson </t>
  </si>
  <si>
    <t xml:space="preserve">George Dey </t>
  </si>
  <si>
    <t xml:space="preserve">Oliver May </t>
  </si>
  <si>
    <t xml:space="preserve">George Rogerson </t>
  </si>
  <si>
    <t xml:space="preserve">Sam Rust </t>
  </si>
  <si>
    <t xml:space="preserve">A Nickalls </t>
  </si>
  <si>
    <t xml:space="preserve">Jack Casserly </t>
  </si>
  <si>
    <t xml:space="preserve">Liam Collins </t>
  </si>
  <si>
    <t>Stewart Moran</t>
  </si>
  <si>
    <t xml:space="preserve">Sol Tovey </t>
  </si>
  <si>
    <t>Graeme Moran</t>
  </si>
  <si>
    <t xml:space="preserve">H Allison </t>
  </si>
  <si>
    <t>Place</t>
  </si>
  <si>
    <t>Score</t>
  </si>
  <si>
    <t>Name</t>
  </si>
  <si>
    <t>1st</t>
  </si>
  <si>
    <t>2nd</t>
  </si>
  <si>
    <t>3rd</t>
  </si>
  <si>
    <t>4th</t>
  </si>
  <si>
    <t>5th</t>
  </si>
  <si>
    <t xml:space="preserve">6th </t>
  </si>
  <si>
    <t>7th</t>
  </si>
  <si>
    <t>8th</t>
  </si>
  <si>
    <t>9th</t>
  </si>
  <si>
    <t>10th</t>
  </si>
  <si>
    <t>11th</t>
  </si>
  <si>
    <t xml:space="preserve">12th </t>
  </si>
  <si>
    <t xml:space="preserve">13th </t>
  </si>
  <si>
    <t xml:space="preserve">14th </t>
  </si>
  <si>
    <t xml:space="preserve">15th </t>
  </si>
  <si>
    <t xml:space="preserve">16th </t>
  </si>
  <si>
    <t xml:space="preserve">17th </t>
  </si>
  <si>
    <t xml:space="preserve">18th </t>
  </si>
  <si>
    <t xml:space="preserve">19th </t>
  </si>
  <si>
    <t xml:space="preserve">20th </t>
  </si>
  <si>
    <t xml:space="preserve">21st </t>
  </si>
  <si>
    <t xml:space="preserve">22nd </t>
  </si>
  <si>
    <t xml:space="preserve">23rd </t>
  </si>
  <si>
    <t xml:space="preserve">24th </t>
  </si>
  <si>
    <t xml:space="preserve">BFBA National Champs </t>
  </si>
  <si>
    <t>Edward O'Shaughnessy</t>
  </si>
  <si>
    <t>Will O'Shaughnessy</t>
  </si>
  <si>
    <t xml:space="preserve">Alex Collier </t>
  </si>
  <si>
    <t xml:space="preserve">L Cook </t>
  </si>
  <si>
    <t xml:space="preserve">Toby Pedley </t>
  </si>
  <si>
    <t xml:space="preserve">Andrew Casserly </t>
  </si>
  <si>
    <t xml:space="preserve">Andy Reader Smith </t>
  </si>
  <si>
    <t xml:space="preserve">Lewis Knaggs </t>
  </si>
  <si>
    <t xml:space="preserve">Matthew Randles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</si>
</sst>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textRotation="90"/>
    </xf>
    <xf numFmtId="0" fontId="0" fillId="0" borderId="1" xfId="0" applyBorder="1" applyAlignment="1">
      <alignment textRotation="90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0" fillId="4" borderId="2" xfId="0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9"/>
  <sheetViews>
    <sheetView tabSelected="1" workbookViewId="0">
      <selection activeCell="Q21" sqref="Q21"/>
    </sheetView>
  </sheetViews>
  <sheetFormatPr defaultRowHeight="15" x14ac:dyDescent="0.25"/>
  <cols>
    <col min="1" max="1" width="20.140625" customWidth="1"/>
  </cols>
  <sheetData>
    <row r="2" spans="1:12" x14ac:dyDescent="0.25">
      <c r="A2" s="7" t="s">
        <v>7</v>
      </c>
      <c r="B2" s="7"/>
      <c r="C2" s="7"/>
      <c r="D2" s="7"/>
      <c r="E2" s="7"/>
      <c r="F2" s="7"/>
      <c r="G2" s="7"/>
      <c r="H2" s="7"/>
    </row>
    <row r="3" spans="1:12" x14ac:dyDescent="0.25">
      <c r="A3" s="8" t="s">
        <v>51</v>
      </c>
      <c r="B3" s="8"/>
      <c r="C3" s="8"/>
      <c r="D3" s="8"/>
      <c r="E3" s="8"/>
      <c r="F3" s="8"/>
      <c r="G3" s="8"/>
      <c r="H3" s="8"/>
    </row>
    <row r="4" spans="1:12" ht="78" x14ac:dyDescent="0.25">
      <c r="A4" s="1" t="s">
        <v>4</v>
      </c>
      <c r="B4" s="2" t="s">
        <v>0</v>
      </c>
      <c r="C4" s="2" t="s">
        <v>1</v>
      </c>
      <c r="D4" s="2" t="s">
        <v>2</v>
      </c>
      <c r="E4" s="2" t="s">
        <v>8</v>
      </c>
      <c r="F4" s="3" t="s">
        <v>5</v>
      </c>
      <c r="G4" s="2" t="s">
        <v>6</v>
      </c>
      <c r="H4" s="2" t="s">
        <v>3</v>
      </c>
    </row>
    <row r="5" spans="1:12" ht="23.1" customHeight="1" x14ac:dyDescent="0.25">
      <c r="A5" s="4" t="s">
        <v>9</v>
      </c>
      <c r="B5" s="1">
        <v>9.1999999999999993</v>
      </c>
      <c r="C5" s="1">
        <v>8.4</v>
      </c>
      <c r="D5" s="1">
        <v>8.1999999999999993</v>
      </c>
      <c r="E5" s="1">
        <v>8</v>
      </c>
      <c r="F5" s="1">
        <v>7.6</v>
      </c>
      <c r="G5" s="1">
        <v>6</v>
      </c>
      <c r="H5" s="1">
        <f>SUM(B5+C5+D5+E5+F5+G5)</f>
        <v>47.4</v>
      </c>
      <c r="J5" t="s">
        <v>24</v>
      </c>
      <c r="K5" t="s">
        <v>25</v>
      </c>
      <c r="L5" t="s">
        <v>26</v>
      </c>
    </row>
    <row r="6" spans="1:12" ht="18.600000000000001" customHeight="1" x14ac:dyDescent="0.25">
      <c r="A6" s="5" t="s">
        <v>10</v>
      </c>
      <c r="B6" s="1">
        <v>8.6999999999999993</v>
      </c>
      <c r="C6" s="1">
        <v>7</v>
      </c>
      <c r="D6" s="1">
        <v>7</v>
      </c>
      <c r="E6" s="1">
        <v>7.4</v>
      </c>
      <c r="F6" s="1">
        <v>6.8</v>
      </c>
      <c r="G6" s="1">
        <v>6</v>
      </c>
      <c r="H6" s="1">
        <f t="shared" ref="H6:H28" si="0">SUM(B6+C6+D6+E6+F6+G6)</f>
        <v>42.9</v>
      </c>
      <c r="J6" t="s">
        <v>27</v>
      </c>
      <c r="K6">
        <f>LARGE(H5:H28,1)</f>
        <v>55.599999999999994</v>
      </c>
      <c r="L6" t="str">
        <f>INDEX(A5:A39,MATCH(K6,H5:H28,0))</f>
        <v xml:space="preserve">Matthew Randles </v>
      </c>
    </row>
    <row r="7" spans="1:12" ht="18" customHeight="1" x14ac:dyDescent="0.25">
      <c r="A7" s="5" t="s">
        <v>11</v>
      </c>
      <c r="B7" s="1">
        <v>9.1999999999999993</v>
      </c>
      <c r="C7" s="1">
        <v>9</v>
      </c>
      <c r="D7" s="1">
        <v>8.8000000000000007</v>
      </c>
      <c r="E7" s="1">
        <v>8.5</v>
      </c>
      <c r="F7" s="1">
        <v>8.8000000000000007</v>
      </c>
      <c r="G7" s="1">
        <v>8.8000000000000007</v>
      </c>
      <c r="H7" s="1">
        <f t="shared" si="0"/>
        <v>53.099999999999994</v>
      </c>
      <c r="J7" t="s">
        <v>28</v>
      </c>
      <c r="K7">
        <f>LARGE(H5:H28,2)</f>
        <v>55.2</v>
      </c>
      <c r="L7" t="str">
        <f>INDEX(A5:A28,MATCH(K7,H5:H28,0))</f>
        <v xml:space="preserve">Liam Collins </v>
      </c>
    </row>
    <row r="8" spans="1:12" ht="19.5" customHeight="1" x14ac:dyDescent="0.25">
      <c r="A8" s="5" t="s">
        <v>12</v>
      </c>
      <c r="B8" s="1">
        <v>9.1999999999999993</v>
      </c>
      <c r="C8" s="1">
        <v>8.6</v>
      </c>
      <c r="D8" s="1">
        <v>8.4</v>
      </c>
      <c r="E8" s="1">
        <v>8.4</v>
      </c>
      <c r="F8" s="1">
        <v>8.4</v>
      </c>
      <c r="G8" s="1">
        <v>6.8</v>
      </c>
      <c r="H8" s="1">
        <f t="shared" si="0"/>
        <v>49.79999999999999</v>
      </c>
      <c r="J8" t="s">
        <v>29</v>
      </c>
      <c r="K8">
        <f>LARGE(H5:H28,3)</f>
        <v>53.099999999999994</v>
      </c>
      <c r="L8" t="str">
        <f>INDEX(A5:A28,MATCH(K8,H5:H28,0))</f>
        <v>Steven Beane</v>
      </c>
    </row>
    <row r="9" spans="1:12" ht="21.6" customHeight="1" x14ac:dyDescent="0.25">
      <c r="A9" s="5" t="s">
        <v>13</v>
      </c>
      <c r="B9" s="1">
        <v>9</v>
      </c>
      <c r="C9" s="1">
        <v>8.8000000000000007</v>
      </c>
      <c r="D9" s="1">
        <v>9</v>
      </c>
      <c r="E9" s="1">
        <v>8.4</v>
      </c>
      <c r="F9" s="1">
        <v>8</v>
      </c>
      <c r="G9" s="1">
        <v>8.1999999999999993</v>
      </c>
      <c r="H9" s="1">
        <f t="shared" si="0"/>
        <v>51.400000000000006</v>
      </c>
      <c r="J9" t="s">
        <v>30</v>
      </c>
      <c r="K9">
        <f>LARGE(H5:H28,4)</f>
        <v>52.6</v>
      </c>
      <c r="L9" t="str">
        <f>INDEX(A5:A28,MATCH(K9,H5:H28,0))</f>
        <v xml:space="preserve">Jack Casserly </v>
      </c>
    </row>
    <row r="10" spans="1:12" x14ac:dyDescent="0.25">
      <c r="A10" s="5" t="s">
        <v>14</v>
      </c>
      <c r="B10" s="1">
        <v>8.8000000000000007</v>
      </c>
      <c r="C10" s="1">
        <v>7.8</v>
      </c>
      <c r="D10" s="1">
        <v>8</v>
      </c>
      <c r="E10" s="1">
        <v>8.8000000000000007</v>
      </c>
      <c r="F10" s="1">
        <v>7</v>
      </c>
      <c r="G10" s="1">
        <v>7</v>
      </c>
      <c r="H10" s="1">
        <f t="shared" si="0"/>
        <v>47.400000000000006</v>
      </c>
      <c r="J10" t="s">
        <v>31</v>
      </c>
      <c r="K10">
        <f>LARGE(H5:H28,5)</f>
        <v>52.4</v>
      </c>
      <c r="L10" t="str">
        <f>INDEX(A5:A28,MATCH(K10,H5:H38,0))</f>
        <v xml:space="preserve">George Rogerson </v>
      </c>
    </row>
    <row r="11" spans="1:12" ht="22.5" customHeight="1" x14ac:dyDescent="0.25">
      <c r="A11" s="5" t="s">
        <v>56</v>
      </c>
      <c r="B11" s="1">
        <v>8.8000000000000007</v>
      </c>
      <c r="C11" s="1">
        <v>8</v>
      </c>
      <c r="D11" s="1">
        <v>7.4</v>
      </c>
      <c r="E11" s="1">
        <v>8</v>
      </c>
      <c r="F11" s="1">
        <v>8.1999999999999993</v>
      </c>
      <c r="G11" s="1">
        <v>7.4</v>
      </c>
      <c r="H11" s="1">
        <f t="shared" si="0"/>
        <v>47.800000000000004</v>
      </c>
      <c r="J11" t="s">
        <v>32</v>
      </c>
      <c r="K11">
        <f>LARGE(H5:H28,6)</f>
        <v>52.3</v>
      </c>
      <c r="L11" t="str">
        <f>INDEX(A5:A28,MATCH(K11,H5:H28,0))</f>
        <v>Will O'Shaughnessy</v>
      </c>
    </row>
    <row r="12" spans="1:12" x14ac:dyDescent="0.25">
      <c r="A12" s="4" t="s">
        <v>59</v>
      </c>
      <c r="B12" s="1">
        <v>9.1999999999999993</v>
      </c>
      <c r="C12" s="1">
        <v>8.8000000000000007</v>
      </c>
      <c r="D12" s="1">
        <v>8.4</v>
      </c>
      <c r="E12" s="1">
        <v>8.6</v>
      </c>
      <c r="F12" s="1">
        <v>7</v>
      </c>
      <c r="G12" s="1">
        <v>7</v>
      </c>
      <c r="H12" s="1">
        <f t="shared" si="0"/>
        <v>49</v>
      </c>
      <c r="J12" t="s">
        <v>33</v>
      </c>
      <c r="K12">
        <f>LARGE(H5:H28,7)</f>
        <v>51.400000000000006</v>
      </c>
      <c r="L12" t="str">
        <f>INDEX(A5:A28,MATCH(K12,H5:H28,0))</f>
        <v xml:space="preserve">George Dey </v>
      </c>
    </row>
    <row r="13" spans="1:12" x14ac:dyDescent="0.25">
      <c r="A13" s="4" t="s">
        <v>15</v>
      </c>
      <c r="B13" s="1">
        <v>9.1999999999999993</v>
      </c>
      <c r="C13" s="1">
        <v>9.1999999999999993</v>
      </c>
      <c r="D13" s="1">
        <v>9.4</v>
      </c>
      <c r="E13" s="1">
        <v>8.6</v>
      </c>
      <c r="F13" s="1">
        <v>8.6</v>
      </c>
      <c r="G13" s="1">
        <v>7.4</v>
      </c>
      <c r="H13" s="1">
        <f t="shared" si="0"/>
        <v>52.4</v>
      </c>
      <c r="J13" t="s">
        <v>34</v>
      </c>
      <c r="K13">
        <f>LARGE(H5:H28,8)</f>
        <v>51.3</v>
      </c>
      <c r="L13" t="str">
        <f>INDEX(A5:A28,MATCH(K13,H5:H28,0))</f>
        <v xml:space="preserve">Alex Collier </v>
      </c>
    </row>
    <row r="14" spans="1:12" ht="17.45" customHeight="1" x14ac:dyDescent="0.25">
      <c r="A14" s="4" t="s">
        <v>16</v>
      </c>
      <c r="B14" s="1">
        <v>8.6999999999999993</v>
      </c>
      <c r="C14" s="1">
        <v>7.8</v>
      </c>
      <c r="D14" s="1">
        <v>7.8</v>
      </c>
      <c r="E14" s="1">
        <v>8.6</v>
      </c>
      <c r="F14" s="1">
        <v>6</v>
      </c>
      <c r="G14" s="1">
        <v>6.6</v>
      </c>
      <c r="H14" s="1">
        <f t="shared" si="0"/>
        <v>45.5</v>
      </c>
      <c r="J14" t="s">
        <v>35</v>
      </c>
      <c r="K14">
        <f>LARGE(H5:H28,9)</f>
        <v>50.599999999999994</v>
      </c>
      <c r="L14" t="str">
        <f>INDEX(A5:A28,MATCH(K14,H5:H28,0))</f>
        <v xml:space="preserve">Andrew Casserly </v>
      </c>
    </row>
    <row r="15" spans="1:12" x14ac:dyDescent="0.25">
      <c r="A15" s="4" t="s">
        <v>60</v>
      </c>
      <c r="B15" s="1">
        <v>9.1999999999999993</v>
      </c>
      <c r="C15" s="1">
        <v>9.5</v>
      </c>
      <c r="D15" s="1">
        <v>9.5</v>
      </c>
      <c r="E15" s="1">
        <v>9.1999999999999993</v>
      </c>
      <c r="F15" s="1">
        <v>9</v>
      </c>
      <c r="G15" s="1">
        <v>9.1999999999999993</v>
      </c>
      <c r="H15" s="1">
        <f t="shared" si="0"/>
        <v>55.599999999999994</v>
      </c>
      <c r="J15" t="s">
        <v>36</v>
      </c>
      <c r="K15">
        <f>LARGE(H5:H28,10)</f>
        <v>50</v>
      </c>
      <c r="L15" t="str">
        <f>INDEX(A5:A28,MATCH(K15,H5:H28,0))</f>
        <v xml:space="preserve">Andy Reader Smith </v>
      </c>
    </row>
    <row r="16" spans="1:12" x14ac:dyDescent="0.25">
      <c r="A16" s="4" t="s">
        <v>17</v>
      </c>
      <c r="B16" s="1">
        <v>9</v>
      </c>
      <c r="C16" s="1">
        <v>7.8</v>
      </c>
      <c r="D16" s="1">
        <v>7.8</v>
      </c>
      <c r="E16" s="1">
        <v>8.4</v>
      </c>
      <c r="F16" s="1">
        <v>7.8</v>
      </c>
      <c r="G16" s="1">
        <v>6.6</v>
      </c>
      <c r="H16" s="1">
        <f t="shared" si="0"/>
        <v>47.4</v>
      </c>
      <c r="J16" t="s">
        <v>37</v>
      </c>
      <c r="K16">
        <f>LARGE(H5:H28,11)</f>
        <v>49.79999999999999</v>
      </c>
      <c r="L16" t="str">
        <f>INDEX(A5:A28,MATCH(K16,H5:H28,0))</f>
        <v xml:space="preserve">Sam Johnson </v>
      </c>
    </row>
    <row r="17" spans="1:12" x14ac:dyDescent="0.25">
      <c r="A17" s="4" t="s">
        <v>55</v>
      </c>
      <c r="B17" s="1">
        <v>8.6999999999999993</v>
      </c>
      <c r="C17" s="1">
        <v>7.8</v>
      </c>
      <c r="D17" s="1">
        <v>7.8</v>
      </c>
      <c r="E17" s="1">
        <v>9</v>
      </c>
      <c r="F17" s="1">
        <v>6</v>
      </c>
      <c r="G17" s="1">
        <v>6.6</v>
      </c>
      <c r="H17" s="1">
        <f t="shared" si="0"/>
        <v>45.9</v>
      </c>
      <c r="J17" t="s">
        <v>38</v>
      </c>
      <c r="K17">
        <f>LARGE(H5:H28,12)</f>
        <v>49</v>
      </c>
      <c r="L17" t="str">
        <f>INDEX(A6:A29,MATCH(K17,H5:H28,0))</f>
        <v xml:space="preserve">George Rogerson </v>
      </c>
    </row>
    <row r="18" spans="1:12" x14ac:dyDescent="0.25">
      <c r="A18" s="4" t="s">
        <v>54</v>
      </c>
      <c r="B18" s="1">
        <v>9.1999999999999993</v>
      </c>
      <c r="C18" s="1">
        <v>8.9</v>
      </c>
      <c r="D18" s="1">
        <v>8.1999999999999993</v>
      </c>
      <c r="E18" s="1">
        <v>8.8000000000000007</v>
      </c>
      <c r="F18" s="1">
        <v>8.4</v>
      </c>
      <c r="G18" s="1">
        <v>7.8</v>
      </c>
      <c r="H18" s="1">
        <f t="shared" si="0"/>
        <v>51.3</v>
      </c>
      <c r="J18" t="s">
        <v>39</v>
      </c>
      <c r="K18">
        <f>LARGE(H5:H28,13)</f>
        <v>48.800000000000004</v>
      </c>
      <c r="L18" t="str">
        <f>INDEX(A5:A28,MATCH(K18,H5:H28,0))</f>
        <v>Edward O'Shaughnessy</v>
      </c>
    </row>
    <row r="19" spans="1:12" x14ac:dyDescent="0.25">
      <c r="A19" s="4" t="s">
        <v>57</v>
      </c>
      <c r="B19" s="1">
        <v>9.1999999999999993</v>
      </c>
      <c r="C19" s="1">
        <v>9</v>
      </c>
      <c r="D19" s="1">
        <v>8.8000000000000007</v>
      </c>
      <c r="E19" s="1">
        <v>8.6</v>
      </c>
      <c r="F19" s="1">
        <v>8.1999999999999993</v>
      </c>
      <c r="G19" s="1">
        <v>6.8</v>
      </c>
      <c r="H19" s="1">
        <f t="shared" si="0"/>
        <v>50.599999999999994</v>
      </c>
      <c r="J19" t="s">
        <v>40</v>
      </c>
      <c r="K19">
        <f>LARGE(H5:H28,14)</f>
        <v>47.800000000000004</v>
      </c>
      <c r="L19" t="str">
        <f>INDEX(A5:A28,MATCH(K19,H5:H28,0))</f>
        <v xml:space="preserve">Toby Pedley </v>
      </c>
    </row>
    <row r="20" spans="1:12" x14ac:dyDescent="0.25">
      <c r="A20" s="4" t="s">
        <v>18</v>
      </c>
      <c r="B20" s="1">
        <v>9.3000000000000007</v>
      </c>
      <c r="C20" s="1">
        <v>9.1</v>
      </c>
      <c r="D20" s="1">
        <v>8.4</v>
      </c>
      <c r="E20" s="1">
        <v>8.1999999999999993</v>
      </c>
      <c r="F20" s="1">
        <v>9.1999999999999993</v>
      </c>
      <c r="G20" s="1">
        <v>8.4</v>
      </c>
      <c r="H20" s="1">
        <f t="shared" si="0"/>
        <v>52.6</v>
      </c>
      <c r="J20" t="s">
        <v>41</v>
      </c>
      <c r="K20">
        <f>LARGE(H5:H28,15)</f>
        <v>47.400000000000006</v>
      </c>
      <c r="L20" t="str">
        <f>INDEX(A5:A28,MATCH(K20,H5:H28,0))</f>
        <v xml:space="preserve">Oliver May </v>
      </c>
    </row>
    <row r="21" spans="1:12" x14ac:dyDescent="0.25">
      <c r="A21" s="5" t="s">
        <v>52</v>
      </c>
      <c r="B21" s="1">
        <v>9.1</v>
      </c>
      <c r="C21" s="1">
        <v>9</v>
      </c>
      <c r="D21" s="1">
        <v>8.6999999999999993</v>
      </c>
      <c r="E21" s="1">
        <v>8.4</v>
      </c>
      <c r="F21" s="1">
        <v>6.6</v>
      </c>
      <c r="G21" s="1">
        <v>7</v>
      </c>
      <c r="H21" s="1">
        <f t="shared" si="0"/>
        <v>48.800000000000004</v>
      </c>
      <c r="J21" t="s">
        <v>42</v>
      </c>
      <c r="K21">
        <f>LARGE(H5:H28,16)</f>
        <v>47.4</v>
      </c>
      <c r="L21" t="str">
        <f>INDEX(A5:A28,MATCH(K21,H5:H28,0))</f>
        <v xml:space="preserve">Anthony Wilson </v>
      </c>
    </row>
    <row r="22" spans="1:12" x14ac:dyDescent="0.25">
      <c r="A22" s="4" t="s">
        <v>53</v>
      </c>
      <c r="B22" s="1">
        <v>9</v>
      </c>
      <c r="C22" s="1">
        <v>9.1999999999999993</v>
      </c>
      <c r="D22" s="1">
        <v>9.1999999999999993</v>
      </c>
      <c r="E22" s="1">
        <v>8.6</v>
      </c>
      <c r="F22" s="1">
        <v>8.5</v>
      </c>
      <c r="G22" s="1">
        <v>7.8</v>
      </c>
      <c r="H22" s="1">
        <f t="shared" si="0"/>
        <v>52.3</v>
      </c>
      <c r="J22" t="s">
        <v>43</v>
      </c>
      <c r="K22">
        <f>LARGE(H5:H28,17)</f>
        <v>47.4</v>
      </c>
      <c r="L22" t="str">
        <f>INDEX(A5:A28,MATCH(K22,H5:H28,0))</f>
        <v xml:space="preserve">Anthony Wilson </v>
      </c>
    </row>
    <row r="23" spans="1:12" x14ac:dyDescent="0.25">
      <c r="A23" s="4" t="s">
        <v>19</v>
      </c>
      <c r="B23" s="1">
        <v>9.4</v>
      </c>
      <c r="C23" s="1">
        <v>9.4</v>
      </c>
      <c r="D23" s="1">
        <v>9.4</v>
      </c>
      <c r="E23" s="1">
        <v>9.1999999999999993</v>
      </c>
      <c r="F23" s="1">
        <v>8.8000000000000007</v>
      </c>
      <c r="G23" s="1">
        <v>9</v>
      </c>
      <c r="H23" s="1">
        <f t="shared" si="0"/>
        <v>55.2</v>
      </c>
      <c r="J23" t="s">
        <v>44</v>
      </c>
      <c r="K23">
        <f>LARGE(H5:H28,18)</f>
        <v>47.199999999999996</v>
      </c>
      <c r="L23" t="str">
        <f>INDEX(A5:A28,MATCH(K23,H5:H28,0))</f>
        <v xml:space="preserve">Sol Tovey </v>
      </c>
    </row>
    <row r="24" spans="1:12" x14ac:dyDescent="0.25">
      <c r="A24" s="4" t="s">
        <v>58</v>
      </c>
      <c r="B24" s="1">
        <v>8.6999999999999993</v>
      </c>
      <c r="C24" s="1">
        <v>8.9</v>
      </c>
      <c r="D24" s="1">
        <v>9</v>
      </c>
      <c r="E24" s="1">
        <v>8.4</v>
      </c>
      <c r="F24" s="1">
        <v>8</v>
      </c>
      <c r="G24" s="1">
        <v>7</v>
      </c>
      <c r="H24" s="1">
        <f t="shared" si="0"/>
        <v>50</v>
      </c>
      <c r="J24" t="s">
        <v>45</v>
      </c>
      <c r="K24">
        <f>LARGE(H5:H28,19)</f>
        <v>46.5</v>
      </c>
      <c r="L24" t="str">
        <f>INDEX(A5:A28,MATCH(K24,H5:H28,0))</f>
        <v xml:space="preserve">H Allison </v>
      </c>
    </row>
    <row r="25" spans="1:12" x14ac:dyDescent="0.25">
      <c r="A25" s="5" t="s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f t="shared" si="0"/>
        <v>0</v>
      </c>
      <c r="J25" t="s">
        <v>46</v>
      </c>
      <c r="K25">
        <f>LARGE(H5:H28,20)</f>
        <v>45.9</v>
      </c>
      <c r="L25" t="str">
        <f>INDEX(A5:A28,MATCH(K25,H5:H28,0))</f>
        <v xml:space="preserve">L Cook </v>
      </c>
    </row>
    <row r="26" spans="1:12" x14ac:dyDescent="0.25">
      <c r="A26" s="5" t="s">
        <v>21</v>
      </c>
      <c r="B26" s="1">
        <v>8.6</v>
      </c>
      <c r="C26" s="1">
        <v>7.8</v>
      </c>
      <c r="D26" s="1">
        <v>7.6</v>
      </c>
      <c r="E26" s="1">
        <v>8.4</v>
      </c>
      <c r="F26" s="1">
        <v>8</v>
      </c>
      <c r="G26" s="1">
        <v>6.8</v>
      </c>
      <c r="H26" s="1">
        <f t="shared" si="0"/>
        <v>47.199999999999996</v>
      </c>
      <c r="J26" t="s">
        <v>47</v>
      </c>
      <c r="K26">
        <f>LARGE(H5:H28,21)</f>
        <v>45.5</v>
      </c>
      <c r="L26" t="str">
        <f>INDEX(A5:A28,MATCH(K26,H5:H28,0))</f>
        <v xml:space="preserve">Sam Rust </v>
      </c>
    </row>
    <row r="27" spans="1:12" x14ac:dyDescent="0.25">
      <c r="A27" s="5" t="s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f t="shared" si="0"/>
        <v>0</v>
      </c>
      <c r="J27" t="s">
        <v>48</v>
      </c>
      <c r="K27">
        <f>LARGE(H5:H28,22)</f>
        <v>42.9</v>
      </c>
      <c r="L27" t="str">
        <f>INDEX(A5:A28,MATCH(K27,H5:H28,0))</f>
        <v>Adam Bradley</v>
      </c>
    </row>
    <row r="28" spans="1:12" x14ac:dyDescent="0.25">
      <c r="A28" s="5" t="s">
        <v>23</v>
      </c>
      <c r="B28" s="6">
        <v>8.9</v>
      </c>
      <c r="C28" s="6">
        <v>7.8</v>
      </c>
      <c r="D28" s="6">
        <v>7.8</v>
      </c>
      <c r="E28" s="6">
        <v>8.6</v>
      </c>
      <c r="F28" s="6">
        <v>6.8</v>
      </c>
      <c r="G28" s="6">
        <v>6.6</v>
      </c>
      <c r="H28" s="1">
        <f t="shared" si="0"/>
        <v>46.5</v>
      </c>
      <c r="J28" t="s">
        <v>49</v>
      </c>
      <c r="K28">
        <f>LARGE(H5:H28,23)</f>
        <v>0</v>
      </c>
      <c r="L28" t="str">
        <f>INDEX(A5:A28,MATCH(K28,H5:H28,0))</f>
        <v>Stewart Moran</v>
      </c>
    </row>
    <row r="29" spans="1:12" x14ac:dyDescent="0.25">
      <c r="J29" t="s">
        <v>50</v>
      </c>
      <c r="K29">
        <f>LARGE(H5:H28,24)</f>
        <v>0</v>
      </c>
      <c r="L29" t="str">
        <f>INDEX(A5:A28,MATCH(K29,H5:H28,0))</f>
        <v>Stewart Moran</v>
      </c>
    </row>
  </sheetData>
  <mergeCells count="2">
    <mergeCell ref="A2:H2"/>
    <mergeCell ref="A3:H3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Cooper</dc:creator>
  <cp:lastModifiedBy>Accounts</cp:lastModifiedBy>
  <cp:lastPrinted>2023-11-25T16:51:12Z</cp:lastPrinted>
  <dcterms:created xsi:type="dcterms:W3CDTF">2022-03-02T20:19:01Z</dcterms:created>
  <dcterms:modified xsi:type="dcterms:W3CDTF">2023-11-28T14:26:07Z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a60473-494b-4586-a1bb-b0e663054676_Enabled">
    <vt:lpwstr>true</vt:lpwstr>
  </property>
  <property fmtid="{D5CDD505-2E9C-101B-9397-08002B2CF9AE}" pid="3" name="MSIP_Label_d8a60473-494b-4586-a1bb-b0e663054676_SetDate">
    <vt:lpwstr>2023-11-20T13:36:05Z</vt:lpwstr>
  </property>
  <property fmtid="{D5CDD505-2E9C-101B-9397-08002B2CF9AE}" pid="4" name="MSIP_Label_d8a60473-494b-4586-a1bb-b0e663054676_Method">
    <vt:lpwstr>Privileged</vt:lpwstr>
  </property>
  <property fmtid="{D5CDD505-2E9C-101B-9397-08002B2CF9AE}" pid="5" name="MSIP_Label_d8a60473-494b-4586-a1bb-b0e663054676_Name">
    <vt:lpwstr>MOD-1-O-‘UNMARKED’</vt:lpwstr>
  </property>
  <property fmtid="{D5CDD505-2E9C-101B-9397-08002B2CF9AE}" pid="6" name="MSIP_Label_d8a60473-494b-4586-a1bb-b0e663054676_SiteId">
    <vt:lpwstr>be7760ed-5953-484b-ae95-d0a16dfa09e5</vt:lpwstr>
  </property>
  <property fmtid="{D5CDD505-2E9C-101B-9397-08002B2CF9AE}" pid="7" name="MSIP_Label_d8a60473-494b-4586-a1bb-b0e663054676_ActionId">
    <vt:lpwstr>fd9620fc-9468-4d87-a310-446a57b2f295</vt:lpwstr>
  </property>
  <property fmtid="{D5CDD505-2E9C-101B-9397-08002B2CF9AE}" pid="8" name="MSIP_Label_d8a60473-494b-4586-a1bb-b0e663054676_ContentBits">
    <vt:lpwstr>0</vt:lpwstr>
  </property>
</Properties>
</file>